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TOD-SVR1\users\kelleyu\Desktop\"/>
    </mc:Choice>
  </mc:AlternateContent>
  <xr:revisionPtr revIDLastSave="0" documentId="8_{535D1C54-792F-4E60-9808-051B1F5DC328}" xr6:coauthVersionLast="47" xr6:coauthVersionMax="47" xr10:uidLastSave="{00000000-0000-0000-0000-000000000000}"/>
  <bookViews>
    <workbookView xWindow="-120" yWindow="-120" windowWidth="29040" windowHeight="15840" xr2:uid="{7F76ABD7-41BA-4883-B600-1446B7A896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5" i="1"/>
  <c r="D35" i="1"/>
  <c r="D36" i="1" s="1"/>
  <c r="B35" i="1"/>
  <c r="B36" i="1" s="1"/>
  <c r="E19" i="1"/>
  <c r="B19" i="1"/>
  <c r="B18" i="1"/>
  <c r="D17" i="1"/>
  <c r="D14" i="1"/>
  <c r="D19" i="1" s="1"/>
  <c r="C14" i="1"/>
  <c r="B14" i="1"/>
  <c r="B12" i="1"/>
  <c r="D11" i="1"/>
  <c r="B11" i="1"/>
  <c r="B10" i="1"/>
  <c r="D9" i="1"/>
</calcChain>
</file>

<file path=xl/sharedStrings.xml><?xml version="1.0" encoding="utf-8"?>
<sst xmlns="http://schemas.openxmlformats.org/spreadsheetml/2006/main" count="34" uniqueCount="34">
  <si>
    <t>Fund Message: The 2025 General Fund budget is primarily derived from property tax and sales tax revenue with a small amount of License and Fee revenue and other revenue. The Enterprise Fund Budget is primariey derived from fees. The Conservation Trust is primarily derived from lottery proceeds. The primary uses are for the categorical expenditures that are laid out. The 2025 budget is more fully funded that the 2024 budget. The budgetary basis of accounting is cash accounting.</t>
  </si>
  <si>
    <t>2024 Final Budget</t>
  </si>
  <si>
    <t>October Actuals</t>
  </si>
  <si>
    <t>2024 Year End Projections</t>
  </si>
  <si>
    <t>2025 Budget</t>
  </si>
  <si>
    <t>INCOME</t>
  </si>
  <si>
    <t xml:space="preserve">Tax Revenue </t>
  </si>
  <si>
    <t>Franchise Revenues</t>
  </si>
  <si>
    <t>Licenses</t>
  </si>
  <si>
    <t>Grant Revenues</t>
  </si>
  <si>
    <t>Conservation Trust Fund</t>
  </si>
  <si>
    <t>Parks and Rec Revenue</t>
  </si>
  <si>
    <t>Community Center Revenue</t>
  </si>
  <si>
    <t>Water and Sewer Revenue</t>
  </si>
  <si>
    <t>Equipment Sale Revenue</t>
  </si>
  <si>
    <t>Other Revenue Sources</t>
  </si>
  <si>
    <t xml:space="preserve">     Total Revenue</t>
  </si>
  <si>
    <t>EXPENSES</t>
  </si>
  <si>
    <t>Mayor, Trustees, and Committees</t>
  </si>
  <si>
    <t>Staff Salaries and Benefits</t>
  </si>
  <si>
    <t>Information Technology</t>
  </si>
  <si>
    <t>162.472.32</t>
  </si>
  <si>
    <t>Grant Expenses</t>
  </si>
  <si>
    <t>Parks Expenses</t>
  </si>
  <si>
    <t>Community Center Expenses</t>
  </si>
  <si>
    <t>Miscellaneous Expenses</t>
  </si>
  <si>
    <t>Equipment</t>
  </si>
  <si>
    <t xml:space="preserve">Sheriff Expenses </t>
  </si>
  <si>
    <t>General Operations</t>
  </si>
  <si>
    <t>Streets Operation Expenses</t>
  </si>
  <si>
    <t>Sewer Operation Expenses</t>
  </si>
  <si>
    <t>Water Operation Expenses</t>
  </si>
  <si>
    <t xml:space="preserve">    Total Expenses</t>
  </si>
  <si>
    <t>Net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</si>
</sst>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0070C0"/>
      <name val="Aptos Narrow"/>
      <family val="2"/>
      <scheme val="minor"/>
    </font>
    <font>
      <b/>
      <sz val="11"/>
      <name val="Aptos Narrow"/>
      <family val="2"/>
      <scheme val="minor"/>
    </font>
  </fonts>
  <fills count="9">
    <fill>
      <patternFill patternType="none"/>
    </fill>
    <fill>
      <patternFill patternType="gray125"/>
    </fill>
    <fill>
      <patternFill patternType="solid">
        <fgColor theme="3" tint="0.89999084444715716"/>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right style="medium">
        <color indexed="64"/>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0" borderId="7" xfId="0" applyBorder="1" applyAlignment="1">
      <alignment horizontal="center"/>
    </xf>
    <xf numFmtId="0" fontId="2" fillId="0" borderId="8" xfId="0" applyFont="1" applyBorder="1" applyAlignment="1">
      <alignment horizontal="center" wrapText="1"/>
    </xf>
    <xf numFmtId="0" fontId="2" fillId="0" borderId="9" xfId="0" applyFont="1" applyBorder="1" applyAlignment="1">
      <alignment horizontal="center" wrapText="1"/>
    </xf>
    <xf numFmtId="0" fontId="0" fillId="0" borderId="10" xfId="0" applyBorder="1" applyAlignment="1">
      <alignment horizontal="center"/>
    </xf>
    <xf numFmtId="0" fontId="2" fillId="0" borderId="0" xfId="0" applyFont="1" applyAlignment="1">
      <alignment horizontal="center" wrapText="1"/>
    </xf>
    <xf numFmtId="0" fontId="2" fillId="0" borderId="11" xfId="0" applyFont="1" applyBorder="1" applyAlignment="1">
      <alignment horizontal="center" wrapText="1"/>
    </xf>
    <xf numFmtId="0" fontId="0" fillId="0" borderId="12" xfId="0" applyBorder="1" applyAlignment="1">
      <alignment horizontal="center"/>
    </xf>
    <xf numFmtId="0" fontId="0" fillId="3" borderId="13" xfId="0" applyFill="1" applyBorder="1"/>
    <xf numFmtId="0" fontId="0" fillId="3" borderId="0" xfId="0" applyFill="1"/>
    <xf numFmtId="0" fontId="0" fillId="3" borderId="11" xfId="0" applyFill="1" applyBorder="1"/>
    <xf numFmtId="0" fontId="3" fillId="4" borderId="14" xfId="0" applyFont="1" applyFill="1" applyBorder="1"/>
    <xf numFmtId="0" fontId="0" fillId="4" borderId="0" xfId="0" applyFill="1"/>
    <xf numFmtId="0" fontId="0" fillId="4" borderId="15" xfId="0" applyFill="1" applyBorder="1"/>
    <xf numFmtId="0" fontId="0" fillId="5" borderId="13" xfId="0" applyFill="1" applyBorder="1"/>
    <xf numFmtId="43" fontId="1" fillId="5" borderId="16" xfId="1" applyFont="1" applyFill="1" applyBorder="1"/>
    <xf numFmtId="43" fontId="1" fillId="5" borderId="17" xfId="1" applyFont="1" applyFill="1" applyBorder="1"/>
    <xf numFmtId="43" fontId="2" fillId="5" borderId="16" xfId="1" applyFont="1" applyFill="1" applyBorder="1"/>
    <xf numFmtId="0" fontId="2" fillId="6" borderId="18" xfId="0" applyFont="1" applyFill="1" applyBorder="1"/>
    <xf numFmtId="43" fontId="2" fillId="6" borderId="0" xfId="0" applyNumberFormat="1" applyFont="1" applyFill="1"/>
    <xf numFmtId="0" fontId="2" fillId="6" borderId="0" xfId="0" applyFont="1" applyFill="1"/>
    <xf numFmtId="43" fontId="2" fillId="6" borderId="16" xfId="0" applyNumberFormat="1" applyFont="1" applyFill="1" applyBorder="1"/>
    <xf numFmtId="43" fontId="2" fillId="6" borderId="19" xfId="1" applyFont="1" applyFill="1" applyBorder="1"/>
    <xf numFmtId="0" fontId="0" fillId="3" borderId="10" xfId="0" applyFill="1" applyBorder="1"/>
    <xf numFmtId="43" fontId="0" fillId="3" borderId="11" xfId="1" applyFont="1" applyFill="1" applyBorder="1"/>
    <xf numFmtId="0" fontId="3" fillId="7" borderId="13" xfId="0" applyFont="1" applyFill="1" applyBorder="1"/>
    <xf numFmtId="43" fontId="0" fillId="4" borderId="16" xfId="1" applyFont="1" applyFill="1" applyBorder="1"/>
    <xf numFmtId="43" fontId="0" fillId="4" borderId="17" xfId="1" applyFont="1" applyFill="1" applyBorder="1"/>
    <xf numFmtId="0" fontId="0" fillId="0" borderId="13" xfId="0" applyBorder="1"/>
    <xf numFmtId="43" fontId="1" fillId="0" borderId="16" xfId="1" applyFont="1" applyFill="1" applyBorder="1" applyAlignment="1">
      <alignment horizontal="right"/>
    </xf>
    <xf numFmtId="43" fontId="2" fillId="0" borderId="16" xfId="1" applyFont="1" applyBorder="1"/>
    <xf numFmtId="43" fontId="1" fillId="0" borderId="16" xfId="1" applyFont="1" applyBorder="1" applyAlignment="1">
      <alignment horizontal="right"/>
    </xf>
    <xf numFmtId="43" fontId="0" fillId="0" borderId="16" xfId="1" applyFont="1" applyBorder="1" applyAlignment="1">
      <alignment horizontal="right"/>
    </xf>
    <xf numFmtId="0" fontId="2" fillId="6" borderId="13" xfId="0" applyFont="1" applyFill="1" applyBorder="1"/>
    <xf numFmtId="43" fontId="2" fillId="6" borderId="16" xfId="1" applyFont="1" applyFill="1" applyBorder="1" applyAlignment="1">
      <alignment horizontal="right"/>
    </xf>
    <xf numFmtId="43" fontId="4" fillId="6" borderId="20" xfId="1" applyFont="1" applyFill="1" applyBorder="1"/>
    <xf numFmtId="0" fontId="2" fillId="8" borderId="18" xfId="0" applyFont="1" applyFill="1" applyBorder="1"/>
    <xf numFmtId="43" fontId="2" fillId="8" borderId="0" xfId="1" applyFont="1" applyFill="1" applyBorder="1" applyAlignment="1">
      <alignment horizontal="right"/>
    </xf>
    <xf numFmtId="43" fontId="2" fillId="8" borderId="16" xfId="1" applyFont="1" applyFill="1" applyBorder="1" applyAlignment="1">
      <alignment horizontal="right"/>
    </xf>
    <xf numFmtId="43" fontId="2" fillId="8" borderId="11" xfId="1" applyFont="1" applyFill="1" applyBorder="1"/>
    <xf numFmtId="0" fontId="0" fillId="3" borderId="21" xfId="0" applyFill="1" applyBorder="1"/>
    <xf numFmtId="43" fontId="0" fillId="3" borderId="22" xfId="1" applyFont="1" applyFill="1" applyBorder="1" applyAlignment="1">
      <alignment horizontal="right"/>
    </xf>
    <xf numFmtId="0" fontId="0" fillId="3" borderId="23" xfId="0"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F80F-E2E1-465D-81AC-DB19A1204F9B}">
  <dimension ref="A1:E37"/>
  <sheetViews>
    <sheetView tabSelected="1" workbookViewId="0">
      <selection activeCell="N12" sqref="N12"/>
    </sheetView>
  </sheetViews>
  <sheetFormatPr defaultRowHeight="15" x14ac:dyDescent="0.25"/>
  <cols>
    <col min="1" max="1" width="30.85546875" bestFit="1" customWidth="1"/>
    <col min="2" max="2" width="16.5703125" bestFit="1" customWidth="1"/>
    <col min="3" max="3" width="15.42578125" bestFit="1" customWidth="1"/>
    <col min="4" max="4" width="24.42578125" bestFit="1" customWidth="1"/>
    <col min="5" max="5" width="14" bestFit="1" customWidth="1"/>
  </cols>
  <sheetData>
    <row r="1" spans="1:5" x14ac:dyDescent="0.25">
      <c r="A1" s="1" t="s">
        <v>0</v>
      </c>
      <c r="B1" s="2"/>
      <c r="C1" s="2"/>
      <c r="D1" s="2"/>
      <c r="E1" s="3"/>
    </row>
    <row r="2" spans="1:5" ht="70.5" customHeight="1" x14ac:dyDescent="0.25">
      <c r="A2" s="4"/>
      <c r="B2" s="5"/>
      <c r="C2" s="5"/>
      <c r="D2" s="5"/>
      <c r="E2" s="6"/>
    </row>
    <row r="3" spans="1:5" ht="15.75" thickBot="1" x14ac:dyDescent="0.3"/>
    <row r="4" spans="1:5" x14ac:dyDescent="0.25">
      <c r="A4" s="7"/>
      <c r="B4" s="8" t="s">
        <v>1</v>
      </c>
      <c r="C4" s="8" t="s">
        <v>2</v>
      </c>
      <c r="D4" s="8" t="s">
        <v>3</v>
      </c>
      <c r="E4" s="9" t="s">
        <v>4</v>
      </c>
    </row>
    <row r="5" spans="1:5" x14ac:dyDescent="0.25">
      <c r="A5" s="10"/>
      <c r="B5" s="11"/>
      <c r="C5" s="11"/>
      <c r="D5" s="11"/>
      <c r="E5" s="12"/>
    </row>
    <row r="6" spans="1:5" x14ac:dyDescent="0.25">
      <c r="A6" s="13"/>
      <c r="B6" s="11"/>
      <c r="C6" s="11"/>
      <c r="D6" s="11"/>
      <c r="E6" s="12"/>
    </row>
    <row r="7" spans="1:5" x14ac:dyDescent="0.25">
      <c r="A7" s="14"/>
      <c r="B7" s="15">
        <v>2024</v>
      </c>
      <c r="C7" s="15"/>
      <c r="D7" s="15"/>
      <c r="E7" s="16"/>
    </row>
    <row r="8" spans="1:5" x14ac:dyDescent="0.25">
      <c r="A8" s="17" t="s">
        <v>5</v>
      </c>
      <c r="B8" s="18"/>
      <c r="C8" s="18"/>
      <c r="D8" s="18"/>
      <c r="E8" s="19"/>
    </row>
    <row r="9" spans="1:5" x14ac:dyDescent="0.25">
      <c r="A9" s="20" t="s">
        <v>6</v>
      </c>
      <c r="B9" s="21">
        <v>930700</v>
      </c>
      <c r="C9" s="22">
        <v>891204.06</v>
      </c>
      <c r="D9" s="21">
        <f>1039678.66</f>
        <v>1039678.66</v>
      </c>
      <c r="E9" s="23">
        <v>1193750</v>
      </c>
    </row>
    <row r="10" spans="1:5" x14ac:dyDescent="0.25">
      <c r="A10" s="20" t="s">
        <v>7</v>
      </c>
      <c r="B10" s="21">
        <f>47000+4300+20000+2000+10000</f>
        <v>83300</v>
      </c>
      <c r="C10" s="22">
        <v>81061</v>
      </c>
      <c r="D10" s="21">
        <v>89826.34</v>
      </c>
      <c r="E10" s="23">
        <v>83000</v>
      </c>
    </row>
    <row r="11" spans="1:5" x14ac:dyDescent="0.25">
      <c r="A11" s="20" t="s">
        <v>8</v>
      </c>
      <c r="B11" s="21">
        <f>3825+2850+15000+2000+900+12000</f>
        <v>36575</v>
      </c>
      <c r="C11" s="22">
        <v>30664.5</v>
      </c>
      <c r="D11" s="21">
        <f>6591+991.61+15740.64+1901.56+1703.24+8845.16</f>
        <v>35773.210000000006</v>
      </c>
      <c r="E11" s="23">
        <v>35000</v>
      </c>
    </row>
    <row r="12" spans="1:5" x14ac:dyDescent="0.25">
      <c r="A12" s="20" t="s">
        <v>9</v>
      </c>
      <c r="B12" s="21">
        <f>303332.34+128147.47</f>
        <v>431479.81000000006</v>
      </c>
      <c r="C12" s="22">
        <v>662788.57999999996</v>
      </c>
      <c r="D12" s="21">
        <v>662788.57999999996</v>
      </c>
      <c r="E12" s="23">
        <v>570000</v>
      </c>
    </row>
    <row r="13" spans="1:5" x14ac:dyDescent="0.25">
      <c r="A13" s="20" t="s">
        <v>10</v>
      </c>
      <c r="B13" s="21">
        <v>12000</v>
      </c>
      <c r="C13" s="22">
        <v>30183.34</v>
      </c>
      <c r="D13" s="21">
        <v>30183.34</v>
      </c>
      <c r="E13" s="23">
        <v>30000</v>
      </c>
    </row>
    <row r="14" spans="1:5" x14ac:dyDescent="0.25">
      <c r="A14" s="20" t="s">
        <v>11</v>
      </c>
      <c r="B14" s="21">
        <f>2500</f>
        <v>2500</v>
      </c>
      <c r="C14" s="22">
        <f>9493.73</f>
        <v>9493.73</v>
      </c>
      <c r="D14" s="21">
        <f>C14*1.1666</f>
        <v>11075.385418</v>
      </c>
      <c r="E14" s="23">
        <v>11000</v>
      </c>
    </row>
    <row r="15" spans="1:5" x14ac:dyDescent="0.25">
      <c r="A15" s="20" t="s">
        <v>12</v>
      </c>
      <c r="B15" s="21">
        <v>29034.99</v>
      </c>
      <c r="C15" s="22">
        <v>24570.53</v>
      </c>
      <c r="D15" s="21">
        <v>28663.98</v>
      </c>
      <c r="E15" s="23">
        <v>30000</v>
      </c>
    </row>
    <row r="16" spans="1:5" x14ac:dyDescent="0.25">
      <c r="A16" s="20" t="s">
        <v>13</v>
      </c>
      <c r="B16" s="21">
        <v>580582.19999999995</v>
      </c>
      <c r="C16" s="22">
        <v>499760.39</v>
      </c>
      <c r="D16" s="21">
        <v>583020.47</v>
      </c>
      <c r="E16" s="23">
        <v>626000</v>
      </c>
    </row>
    <row r="17" spans="1:5" x14ac:dyDescent="0.25">
      <c r="A17" s="20" t="s">
        <v>14</v>
      </c>
      <c r="B17" s="21">
        <v>50000</v>
      </c>
      <c r="C17" s="22">
        <v>21157</v>
      </c>
      <c r="D17" s="21">
        <f>C17</f>
        <v>21157</v>
      </c>
      <c r="E17" s="23">
        <v>0</v>
      </c>
    </row>
    <row r="18" spans="1:5" x14ac:dyDescent="0.25">
      <c r="A18" s="20" t="s">
        <v>15</v>
      </c>
      <c r="B18" s="21">
        <f>3000+1100+100</f>
        <v>4200</v>
      </c>
      <c r="C18" s="22">
        <v>24527.18</v>
      </c>
      <c r="D18" s="21">
        <v>28613.41</v>
      </c>
      <c r="E18" s="23">
        <v>5000</v>
      </c>
    </row>
    <row r="19" spans="1:5" x14ac:dyDescent="0.25">
      <c r="A19" s="24" t="s">
        <v>16</v>
      </c>
      <c r="B19" s="25">
        <f>SUM(B9:B18)</f>
        <v>2160372</v>
      </c>
      <c r="C19" s="26"/>
      <c r="D19" s="27">
        <f>SUM(D9:D18)</f>
        <v>2530780.3754179999</v>
      </c>
      <c r="E19" s="28">
        <f>SUM(E9:E18)</f>
        <v>2583750</v>
      </c>
    </row>
    <row r="20" spans="1:5" x14ac:dyDescent="0.25">
      <c r="A20" s="29"/>
      <c r="B20" s="15"/>
      <c r="C20" s="15"/>
      <c r="D20" s="15"/>
      <c r="E20" s="30"/>
    </row>
    <row r="21" spans="1:5" x14ac:dyDescent="0.25">
      <c r="A21" s="31" t="s">
        <v>17</v>
      </c>
      <c r="B21" s="32"/>
      <c r="C21" s="32"/>
      <c r="D21" s="33"/>
      <c r="E21" s="32"/>
    </row>
    <row r="22" spans="1:5" x14ac:dyDescent="0.25">
      <c r="A22" s="34" t="s">
        <v>18</v>
      </c>
      <c r="B22" s="35">
        <v>18700</v>
      </c>
      <c r="C22" s="35">
        <v>10068.299999999999</v>
      </c>
      <c r="D22" s="35">
        <v>11700.98</v>
      </c>
      <c r="E22" s="36">
        <v>18700</v>
      </c>
    </row>
    <row r="23" spans="1:5" x14ac:dyDescent="0.25">
      <c r="A23" s="34" t="s">
        <v>19</v>
      </c>
      <c r="B23" s="35">
        <v>711255.16</v>
      </c>
      <c r="C23" s="35">
        <v>710942.65</v>
      </c>
      <c r="D23" s="35">
        <v>829385.7</v>
      </c>
      <c r="E23" s="36">
        <v>883151.89</v>
      </c>
    </row>
    <row r="24" spans="1:5" x14ac:dyDescent="0.25">
      <c r="A24" s="34" t="s">
        <v>20</v>
      </c>
      <c r="B24" s="37" t="s">
        <v>21</v>
      </c>
      <c r="C24" s="37">
        <v>75183.17</v>
      </c>
      <c r="D24" s="37">
        <v>87708.69</v>
      </c>
      <c r="E24" s="36">
        <v>69500</v>
      </c>
    </row>
    <row r="25" spans="1:5" x14ac:dyDescent="0.25">
      <c r="A25" s="34" t="s">
        <v>22</v>
      </c>
      <c r="B25" s="38">
        <v>537138.34</v>
      </c>
      <c r="C25" s="38">
        <v>770023.79</v>
      </c>
      <c r="D25" s="38">
        <v>770023.79</v>
      </c>
      <c r="E25" s="36">
        <v>274268.51</v>
      </c>
    </row>
    <row r="26" spans="1:5" x14ac:dyDescent="0.25">
      <c r="A26" s="34" t="s">
        <v>23</v>
      </c>
      <c r="B26" s="38">
        <v>93300</v>
      </c>
      <c r="C26" s="38">
        <v>36774.93</v>
      </c>
      <c r="D26" s="38">
        <v>42901.63</v>
      </c>
      <c r="E26" s="36">
        <v>68500</v>
      </c>
    </row>
    <row r="27" spans="1:5" x14ac:dyDescent="0.25">
      <c r="A27" s="34" t="s">
        <v>24</v>
      </c>
      <c r="B27" s="38">
        <v>29648.22</v>
      </c>
      <c r="C27" s="38">
        <v>25639.42</v>
      </c>
      <c r="D27" s="38">
        <v>29910.95</v>
      </c>
      <c r="E27" s="36">
        <v>53520</v>
      </c>
    </row>
    <row r="28" spans="1:5" x14ac:dyDescent="0.25">
      <c r="A28" s="34" t="s">
        <v>25</v>
      </c>
      <c r="B28" s="38">
        <v>46100</v>
      </c>
      <c r="C28" s="38">
        <v>45962.66</v>
      </c>
      <c r="D28" s="38">
        <v>53620.04</v>
      </c>
      <c r="E28" s="36">
        <v>30000</v>
      </c>
    </row>
    <row r="29" spans="1:5" x14ac:dyDescent="0.25">
      <c r="A29" s="34" t="s">
        <v>26</v>
      </c>
      <c r="B29" s="38">
        <v>150887.88</v>
      </c>
      <c r="C29" s="38">
        <v>196464.02</v>
      </c>
      <c r="D29" s="38">
        <v>229194.93</v>
      </c>
      <c r="E29" s="36">
        <v>67000</v>
      </c>
    </row>
    <row r="30" spans="1:5" x14ac:dyDescent="0.25">
      <c r="A30" s="34" t="s">
        <v>27</v>
      </c>
      <c r="B30" s="38">
        <v>0</v>
      </c>
      <c r="C30" s="38">
        <v>18333.330000000002</v>
      </c>
      <c r="D30" s="38">
        <v>18333.330000000002</v>
      </c>
      <c r="E30" s="36">
        <v>275000</v>
      </c>
    </row>
    <row r="31" spans="1:5" x14ac:dyDescent="0.25">
      <c r="A31" s="34" t="s">
        <v>28</v>
      </c>
      <c r="B31" s="38">
        <v>203721.61</v>
      </c>
      <c r="C31" s="38">
        <v>168146.44</v>
      </c>
      <c r="D31" s="38">
        <v>196159.64</v>
      </c>
      <c r="E31" s="36">
        <v>189405</v>
      </c>
    </row>
    <row r="32" spans="1:5" x14ac:dyDescent="0.25">
      <c r="A32" s="34" t="s">
        <v>29</v>
      </c>
      <c r="B32" s="38">
        <v>175500</v>
      </c>
      <c r="C32" s="38">
        <v>145654.67000000001</v>
      </c>
      <c r="D32" s="38">
        <v>169920.74</v>
      </c>
      <c r="E32" s="36">
        <v>122500</v>
      </c>
    </row>
    <row r="33" spans="1:5" x14ac:dyDescent="0.25">
      <c r="A33" s="34" t="s">
        <v>30</v>
      </c>
      <c r="B33" s="38">
        <v>24600</v>
      </c>
      <c r="C33" s="38">
        <v>16253.01</v>
      </c>
      <c r="D33" s="38">
        <v>18960.759999999998</v>
      </c>
      <c r="E33" s="36">
        <v>30400</v>
      </c>
    </row>
    <row r="34" spans="1:5" x14ac:dyDescent="0.25">
      <c r="A34" s="34" t="s">
        <v>31</v>
      </c>
      <c r="B34" s="38">
        <v>82750</v>
      </c>
      <c r="C34" s="38">
        <v>64465.54</v>
      </c>
      <c r="D34" s="38">
        <v>75205.5</v>
      </c>
      <c r="E34" s="36">
        <v>191750</v>
      </c>
    </row>
    <row r="35" spans="1:5" x14ac:dyDescent="0.25">
      <c r="A35" s="39" t="s">
        <v>32</v>
      </c>
      <c r="B35" s="40">
        <f>SUM(B22:B34)</f>
        <v>2073601.21</v>
      </c>
      <c r="C35" s="40"/>
      <c r="D35" s="40">
        <f>SUM(D22:D34)</f>
        <v>2533026.6799999997</v>
      </c>
      <c r="E35" s="41">
        <f>SUM(E22:E34)</f>
        <v>2273695.4</v>
      </c>
    </row>
    <row r="36" spans="1:5" x14ac:dyDescent="0.25">
      <c r="A36" s="42" t="s">
        <v>33</v>
      </c>
      <c r="B36" s="43">
        <f>B2-B35</f>
        <v>-2073601.21</v>
      </c>
      <c r="C36" s="43"/>
      <c r="D36" s="44">
        <f>D2-D35</f>
        <v>-2533026.6799999997</v>
      </c>
      <c r="E36" s="45">
        <f>E19-E35</f>
        <v>310054.60000000009</v>
      </c>
    </row>
    <row r="37" spans="1:5" ht="15.75" thickBot="1" x14ac:dyDescent="0.3">
      <c r="A37" s="46"/>
      <c r="B37" s="47"/>
      <c r="C37" s="47"/>
      <c r="D37" s="47"/>
      <c r="E37" s="48"/>
    </row>
  </sheetData>
  <mergeCells count="6">
    <mergeCell ref="A1:E2"/>
    <mergeCell ref="A4:A6"/>
    <mergeCell ref="B4:B6"/>
    <mergeCell ref="C4:C6"/>
    <mergeCell ref="D4:D6"/>
    <mergeCell ref="E4: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Unrein</dc:creator>
  <cp:lastModifiedBy>Kelley Unrein</cp:lastModifiedBy>
  <dcterms:created xsi:type="dcterms:W3CDTF">2024-11-14T18:05:48Z</dcterms:created>
  <dcterms:modified xsi:type="dcterms:W3CDTF">2024-11-14T18:07:44Z</dcterms:modified>
</cp:coreProperties>
</file>